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34\"/>
    </mc:Choice>
  </mc:AlternateContent>
  <xr:revisionPtr revIDLastSave="0" documentId="13_ncr:1_{045770B9-2F76-4346-AC5F-48ECCBE1CACA}" xr6:coauthVersionLast="47" xr6:coauthVersionMax="47" xr10:uidLastSave="{00000000-0000-0000-0000-000000000000}"/>
  <bookViews>
    <workbookView xWindow="96" yWindow="2328" windowWidth="17640" windowHeight="11280" tabRatio="796" activeTab="6" xr2:uid="{00000000-000D-0000-FFFF-FFFF00000000}"/>
  </bookViews>
  <sheets>
    <sheet name="Сводка затрат" sheetId="1" r:id="rId1"/>
    <sheet name="ССР" sheetId="2" r:id="rId2"/>
    <sheet name="ОСР 1-02-01" sheetId="3" r:id="rId3"/>
    <sheet name="ОСР 1-09-01" sheetId="4" r:id="rId4"/>
    <sheet name="ОСР 1-12-01" sheetId="5" r:id="rId5"/>
    <sheet name="ОСР 1-02-01(1)" sheetId="6" r:id="rId6"/>
    <sheet name="ОСР 1-09-01(1)" sheetId="7" r:id="rId7"/>
    <sheet name="ОСР 1-12-01(1)" sheetId="8" r:id="rId8"/>
    <sheet name="ОСР 107-02-01" sheetId="9" r:id="rId9"/>
    <sheet name="Источники ЦИ" sheetId="10" r:id="rId10"/>
    <sheet name="Цена МАТ и ОБ по ТКП" sheetId="11" r:id="rId11"/>
  </sheets>
  <externalReferences>
    <externalReference r:id="rId1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7" i="2" l="1"/>
  <c r="G77" i="2"/>
  <c r="F77" i="2"/>
  <c r="E77" i="2"/>
  <c r="D77" i="2"/>
  <c r="H76" i="2"/>
  <c r="G76" i="2"/>
  <c r="F76" i="2"/>
  <c r="E76" i="2"/>
  <c r="D76" i="2"/>
  <c r="H75" i="2"/>
  <c r="G75" i="2"/>
  <c r="F75" i="2"/>
  <c r="E75" i="2"/>
  <c r="D75" i="2"/>
  <c r="H73" i="2"/>
  <c r="G73" i="2"/>
  <c r="F73" i="2"/>
  <c r="E73" i="2"/>
  <c r="D73" i="2"/>
  <c r="H72" i="2"/>
  <c r="G72" i="2"/>
  <c r="F72" i="2"/>
  <c r="E72" i="2"/>
  <c r="D72" i="2"/>
  <c r="H71" i="2"/>
  <c r="G71" i="2"/>
  <c r="F71" i="2"/>
  <c r="E71" i="2"/>
  <c r="D71" i="2"/>
  <c r="H64" i="2"/>
  <c r="G64" i="2"/>
  <c r="F64" i="2"/>
  <c r="E64" i="2"/>
  <c r="D64" i="2"/>
  <c r="H63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<sst xmlns="http://schemas.openxmlformats.org/spreadsheetml/2006/main" count="391" uniqueCount="168">
  <si>
    <t>СВОДКА ЗАТРАТ</t>
  </si>
  <si>
    <t>P_0334</t>
  </si>
  <si>
    <t>(идентификатор инвестиционного проекта)</t>
  </si>
  <si>
    <t>"Реконструкция ВЛ-0,4кВ от КТП-41/400 кВА 3,804 км" г.о.Сызрань Самарская область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</si>
  <si>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</si>
  <si>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</si>
  <si>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</si>
  <si>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</si>
  <si>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</si>
  <si>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</si>
  <si>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</si>
  <si>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</si>
  <si>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</si>
  <si>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</si>
  <si>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</si>
  <si>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</si>
  <si>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</si>
  <si>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</si>
  <si>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</si>
  <si>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</si>
  <si>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</si>
  <si>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</si>
  <si>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</si>
  <si>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</si>
  <si>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</si>
  <si>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</si>
  <si>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</si>
  <si>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</si>
  <si>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</si>
  <si>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</si>
  <si>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</si>
  <si>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</si>
  <si>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</si>
  <si>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</si>
  <si>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</si>
  <si>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</si>
  <si>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</si>
  <si>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</si>
  <si>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</si>
  <si>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</si>
  <si>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ССР-1-02-01</t>
  </si>
  <si>
    <t>ВЛ-0,4кВ</t>
  </si>
  <si>
    <t>ОСР-107-02-01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</si>
  <si>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</si>
  <si>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</si>
  <si>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</si>
  <si>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</si>
  <si>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</si>
  <si>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</si>
  <si>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</si>
  <si>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</si>
  <si>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</si>
  <si>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</si>
  <si>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</si>
  <si>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</si>
  <si>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</si>
  <si>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</si>
  <si>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</si>
  <si>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 исп. при определении сметной стоимости строительства ОКС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</si>
  <si>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</si>
  <si>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</si>
  <si>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</si>
  <si>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</si>
  <si>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</si>
  <si>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ЛС-4</t>
  </si>
  <si>
    <t>ПНР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</si>
  <si>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</si>
  <si>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</si>
  <si>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</si>
  <si>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</si>
  <si>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Команлировочные расходы</t>
  </si>
  <si>
    <t>Перебазировка техники к месту работы и обратно</t>
  </si>
  <si>
    <t>ОСР-107-09-01</t>
  </si>
  <si>
    <t>ПНР Организация однофазного ввода от прибора учета, установленного в разрыв несущего провода на опоре ВЛ, к потребителю 0.23 кВ</t>
  </si>
  <si>
    <t>325/пр 25.05.2021 Пр.1 п.50 Пр.4 п.67</t>
  </si>
  <si>
    <t>Письмо Госстроя №1336-ВК/1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</si>
  <si>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</si>
  <si>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</si>
  <si>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</si>
  <si>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</si>
  <si>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</si>
  <si>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</si>
  <si>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</si>
  <si>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</si>
  <si>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</t>
  </si>
  <si>
    <t>ПИР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</si>
  <si>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</si>
  <si>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</si>
  <si>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</si>
  <si>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</si>
  <si>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</si>
  <si>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</si>
  <si>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</si>
  <si>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</si>
  <si>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</si>
  <si>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</si>
  <si>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</si>
  <si>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</si>
  <si>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</si>
  <si>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</si>
  <si>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1-02-01</t>
  </si>
  <si>
    <t>Наименование сметы</t>
  </si>
  <si>
    <t>Реконструкция ВЛ-0,4 кВ Ф-1, Ф-2 от КТП СРГ-2104/250кВА Сергиевский район Самарская область</t>
  </si>
  <si>
    <t>Наименование локальных сметных расчетов (смет), затрат</t>
  </si>
  <si>
    <t>ЛС-1</t>
  </si>
  <si>
    <t>Итого</t>
  </si>
  <si>
    <t>ОБЪЕКТНЫЙ СМЕТНЫЙ РАСЧЕТ № ОСР 1-09-01</t>
  </si>
  <si>
    <t>"Реконструкция ВЛ-0,4 кВ Ф-1, Ф-2 от КТП СРГ-2104/250кВА Сергиевский район Самарская область</t>
  </si>
  <si>
    <t>ПНР ВЛ-0,4 кВ</t>
  </si>
  <si>
    <t>ОБЪЕКТНЫЙ СМЕТНЫЙ РАСЧЕТ № ОСР 1-12-01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</si>
  <si>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</si>
  <si>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</si>
  <si>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107-02-01</t>
  </si>
  <si>
    <t>Реконструкция ВЛ-0,4 кВ от КТП Пер 719/2х630 кВА Сызранский район Самарская область</t>
  </si>
  <si>
    <t>ЛС-107-01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</si>
  <si>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</si>
  <si>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</si>
  <si>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</si>
  <si>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</si>
  <si>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</si>
  <si>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</si>
  <si>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</si>
  <si>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</si>
  <si>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1-02-01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</si>
  <si>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</si>
  <si>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</si>
  <si>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</si>
  <si>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</si>
  <si>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</si>
  <si>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</si>
  <si>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Реконструкция ВЛ-0,4 кВ Ф-1, Ф-2 от КТП СРГ 2104/250 кВА Сергиевский район Самарская область</t>
  </si>
  <si>
    <t>ОСР 1-09-01</t>
  </si>
  <si>
    <t>ОСР 1-12-01</t>
  </si>
  <si>
    <t>ОСР 107-02-01</t>
  </si>
  <si>
    <t>шт</t>
  </si>
  <si>
    <t>"Реконструкция ВЛ-0,4 кВ от КТП Пер 719/2х630 кВА" Сызранский район Самарская область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</si>
  <si>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</si>
  <si>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</si>
  <si>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</si>
  <si>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</si>
  <si>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</si>
  <si>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</si>
  <si>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</si>
  <si>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</si>
  <si>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</si>
  <si>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</si>
  <si>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</si>
  <si>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СВ-95-3</t>
  </si>
  <si>
    <t>Стойка железобетонная СЦс 5,1-11,5</t>
  </si>
  <si>
    <t>Провод СИП-4 4*16</t>
  </si>
  <si>
    <t>СИП-4 4*16 (86м)</t>
  </si>
  <si>
    <t>Провод СИП-4 2х16 мм2</t>
  </si>
  <si>
    <t>СИП-4 2х16 мм2 (4м)</t>
  </si>
  <si>
    <t>Устройство для закорачивания М6D</t>
  </si>
  <si>
    <t>Устройство для заземления МаТ</t>
  </si>
  <si>
    <t>Провод самонесущий изолированный СИП-2 3х95+1х95-0,6/1</t>
  </si>
  <si>
    <t>Провод самонесущий изолированный СИП-2 3х50+1х54,6-0,6/1</t>
  </si>
  <si>
    <t>ФСБЦ-05.1.02.07-0066</t>
  </si>
  <si>
    <t>ФСБЦ-21.2.01.01-0029</t>
  </si>
  <si>
    <t>ФСБЦ-21.2.01.01-0038</t>
  </si>
  <si>
    <t>"Реконструкция ВЛ-0,4кВ от КТП-41/400 кВА 3,804 км" г.о.Сызрань Самарская область</t>
  </si>
  <si>
    <t>"Реконструкция ВЛ-0,4кВ от КТП-41/400 кВА 3,804 км" г.о.Сызрань Самарская область</t>
  </si>
  <si>
    <t>"Реконструкция ВЛ-0,4кВ от КТП-41/400 кВА 3,804 км" г.о.Сызрань Самарская область</t>
  </si>
  <si>
    <t>"Реконструкция ВЛ-0,4кВ от КТП-41/400 кВА 3,804 км" г.о.Сызрань Самарская область</t>
  </si>
  <si>
    <t>"Реконструкция ВЛ-0,4кВ от КТП-41/400 кВА 3,804 км" г.о.Сызрань Самарская область</t>
  </si>
  <si>
    <t>"Реконструкция ВЛ-0,4кВ от КТП-41/400 кВА 3,804 км" г.о.Сызрань Самарская область</t>
  </si>
  <si>
    <t>"Реконструкция ВЛ-0,4кВ от КТП-41/400 кВА 3,804 км" г.о.Сызрань Самарская область</t>
  </si>
  <si>
    <t>"Реконструкция ВЛ-0,4кВ от КТП-41/400 кВА 3,804 км" г.о.Сызрань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</si>
</sst>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5" formatCode="0.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13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5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lebpetrov/Downloads/P_0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С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5" zoomScale="90" zoomScaleNormal="90" workbookViewId="0">
      <selection activeCell="C42" sqref="C42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20.109375" customWidth="1"/>
    <col min="9" max="9" width="14.5546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3" t="s">
        <v>0</v>
      </c>
      <c r="B12" s="83"/>
      <c r="C12" s="83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4" t="s">
        <v>1</v>
      </c>
      <c r="B16" s="84"/>
      <c r="C16" s="84"/>
    </row>
    <row r="17" spans="1:9" ht="15.75" customHeight="1">
      <c r="A17" s="85" t="s">
        <v>2</v>
      </c>
      <c r="B17" s="85"/>
      <c r="C17" s="85"/>
    </row>
    <row r="18" spans="1:9" ht="15.75" customHeight="1">
      <c r="A18" s="24"/>
      <c r="B18" s="24"/>
      <c r="C18" s="24"/>
    </row>
    <row r="19" spans="1:9" ht="72" customHeight="1">
      <c r="A19" s="86" t="s">
        <v>3</v>
      </c>
      <c r="B19" s="86"/>
      <c r="C19" s="86"/>
    </row>
    <row r="20" spans="1:9" ht="15.75" customHeight="1">
      <c r="A20" s="85" t="s">
        <v>4</v>
      </c>
      <c r="B20" s="85"/>
      <c r="C20" s="85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7" t="s">
        <v>8</v>
      </c>
      <c r="B25" s="88"/>
      <c r="C25" s="89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9" t="s">
        <v>14</v>
      </c>
      <c r="I27" s="59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60">
        <v>2019</v>
      </c>
      <c r="H28" s="61">
        <v>106.826398641827</v>
      </c>
      <c r="I28" s="80"/>
    </row>
    <row r="29" spans="1:9" ht="15.75" customHeight="1">
      <c r="A29" s="55" t="s">
        <v>18</v>
      </c>
      <c r="B29" s="53" t="s">
        <v>19</v>
      </c>
      <c r="C29" s="62">
        <v>0</v>
      </c>
      <c r="D29" s="57"/>
      <c r="E29" s="57"/>
      <c r="F29" s="57"/>
      <c r="G29" s="60">
        <v>2020</v>
      </c>
      <c r="H29" s="61">
        <v>105.561885224957</v>
      </c>
      <c r="I29" s="80"/>
    </row>
    <row r="30" spans="1:9" ht="15.75" customHeight="1">
      <c r="A30" s="50">
        <v>2</v>
      </c>
      <c r="B30" s="53" t="s">
        <v>20</v>
      </c>
      <c r="C30" s="62">
        <f>C27+C28+C29</f>
        <v>0</v>
      </c>
      <c r="D30" s="63"/>
      <c r="E30" s="64"/>
      <c r="F30" s="65"/>
      <c r="G30" s="60">
        <v>2021</v>
      </c>
      <c r="H30" s="61">
        <v>104.9354</v>
      </c>
      <c r="I30" s="80"/>
    </row>
    <row r="31" spans="1:9" ht="15.75" customHeight="1">
      <c r="A31" s="55" t="s">
        <v>21</v>
      </c>
      <c r="B31" s="53" t="s">
        <v>22</v>
      </c>
      <c r="C31" s="62">
        <f>C30-ROUND(C30/1.2,5)</f>
        <v>0</v>
      </c>
      <c r="D31" s="57"/>
      <c r="E31" s="64"/>
      <c r="F31" s="57"/>
      <c r="G31" s="60">
        <v>2022</v>
      </c>
      <c r="H31" s="61">
        <v>114.63142733059399</v>
      </c>
      <c r="I31" s="81"/>
    </row>
    <row r="32" spans="1:9" ht="15.6">
      <c r="A32" s="50">
        <v>3</v>
      </c>
      <c r="B32" s="53" t="s">
        <v>23</v>
      </c>
      <c r="C32" s="66">
        <f>C30*I34</f>
        <v>0</v>
      </c>
      <c r="D32" s="57"/>
      <c r="E32" s="67">
        <f>D32-C32</f>
        <v>0</v>
      </c>
      <c r="F32" s="68"/>
      <c r="G32" s="69">
        <v>2023</v>
      </c>
      <c r="H32" s="61">
        <v>109.096466260827</v>
      </c>
      <c r="I32" s="81"/>
    </row>
    <row r="33" spans="1:9" ht="15.6">
      <c r="A33" s="87" t="s">
        <v>24</v>
      </c>
      <c r="B33" s="88"/>
      <c r="C33" s="89"/>
      <c r="D33" s="51"/>
      <c r="E33" s="70"/>
      <c r="F33" s="71"/>
      <c r="G33" s="60">
        <v>2024</v>
      </c>
      <c r="H33" s="61">
        <v>109.113503262205</v>
      </c>
      <c r="I33" s="81"/>
    </row>
    <row r="34" spans="1:9" ht="15.6">
      <c r="A34" s="50">
        <v>1</v>
      </c>
      <c r="B34" s="53" t="s">
        <v>9</v>
      </c>
      <c r="C34" s="54"/>
      <c r="D34" s="51"/>
      <c r="E34" s="72"/>
      <c r="F34" s="73"/>
      <c r="G34" s="60">
        <v>2025</v>
      </c>
      <c r="H34" s="61">
        <v>107.81631706396399</v>
      </c>
      <c r="I34" s="82">
        <f>(H34+100)/200</f>
        <v>1.0390815853198201</v>
      </c>
    </row>
    <row r="35" spans="1:9" ht="15.6">
      <c r="A35" s="55" t="s">
        <v>11</v>
      </c>
      <c r="B35" s="53" t="s">
        <v>12</v>
      </c>
      <c r="C35" s="74">
        <f>ССР!D77+ССР!E77</f>
        <v>28327.514564172401</v>
      </c>
      <c r="D35" s="57"/>
      <c r="E35" s="72"/>
      <c r="F35" s="57"/>
      <c r="G35" s="60">
        <v>2026</v>
      </c>
      <c r="H35" s="61">
        <v>105.262896868962</v>
      </c>
      <c r="I35" s="82">
        <f>(H35+100)/200*H34/100</f>
        <v>1.1065344785145901</v>
      </c>
    </row>
    <row r="36" spans="1:9" ht="15.6">
      <c r="A36" s="55" t="s">
        <v>16</v>
      </c>
      <c r="B36" s="53" t="s">
        <v>17</v>
      </c>
      <c r="C36" s="74">
        <f>[1]ССР!F73</f>
        <v>0</v>
      </c>
      <c r="D36" s="57"/>
      <c r="E36" s="72"/>
      <c r="F36" s="57"/>
      <c r="G36" s="60">
        <v>2027</v>
      </c>
      <c r="H36" s="61">
        <v>104.420897989339</v>
      </c>
      <c r="I36" s="82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4">
        <f>ССР!G77</f>
        <v>7998.3024930394804</v>
      </c>
      <c r="D37" s="57"/>
      <c r="E37" s="72"/>
      <c r="F37" s="57"/>
      <c r="G37" s="60">
        <v>2028</v>
      </c>
      <c r="H37" s="61">
        <v>104.420897989339</v>
      </c>
      <c r="I37" s="82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4">
        <f>C35+C36+C37</f>
        <v>36325.817057211898</v>
      </c>
      <c r="D38" s="63"/>
      <c r="E38" s="67"/>
      <c r="F38" s="68"/>
      <c r="G38" s="60">
        <v>2029</v>
      </c>
      <c r="H38" s="61">
        <v>104.420897989339</v>
      </c>
      <c r="I38" s="82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2">
        <f>C38-ROUND(C38/1.2,5)</f>
        <v>6054.3028472119304</v>
      </c>
      <c r="D39" s="57"/>
      <c r="E39" s="72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5">
        <f>C38*I35</f>
        <v>40195.769034018304</v>
      </c>
      <c r="D40" s="57"/>
      <c r="E40" s="67">
        <f>D40-C40</f>
        <v>-40195.769034018304</v>
      </c>
      <c r="F40" s="68"/>
      <c r="G40" s="51"/>
      <c r="H40" s="51"/>
      <c r="I40" s="51"/>
    </row>
    <row r="41" spans="1:9" ht="15.6">
      <c r="A41" s="50"/>
      <c r="B41" s="53"/>
      <c r="C41" s="74"/>
      <c r="D41" s="57"/>
      <c r="E41" s="76"/>
      <c r="F41" s="57"/>
      <c r="G41" s="51"/>
      <c r="H41" s="51"/>
      <c r="I41" s="51"/>
    </row>
    <row r="42" spans="1:9" ht="15.6">
      <c r="A42" s="50"/>
      <c r="B42" s="53" t="s">
        <v>25</v>
      </c>
      <c r="C42" s="104">
        <f>C40+C32</f>
        <v>40195.769034018304</v>
      </c>
      <c r="D42" s="57"/>
      <c r="E42" s="67">
        <f>D42-C42</f>
        <v>-40195.769034018304</v>
      </c>
      <c r="F42" s="68"/>
      <c r="G42" s="51"/>
      <c r="H42" s="51"/>
      <c r="I42" s="77"/>
    </row>
    <row r="43" spans="1:9" ht="15.6">
      <c r="A43" s="52"/>
      <c r="B43" s="52"/>
      <c r="C43" s="52"/>
      <c r="D43" s="77"/>
      <c r="E43" s="51"/>
      <c r="F43" s="73"/>
      <c r="G43" s="51"/>
      <c r="H43" s="51"/>
      <c r="I43" s="51"/>
    </row>
    <row r="44" spans="1:9" ht="15.6">
      <c r="A44" s="78" t="s">
        <v>26</v>
      </c>
      <c r="B44" s="52"/>
      <c r="C44" s="52"/>
      <c r="D44" s="51"/>
      <c r="E44" s="79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1"/>
  <sheetViews>
    <sheetView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115</v>
      </c>
      <c r="B1" s="10" t="s">
        <v>116</v>
      </c>
      <c r="C1" s="10" t="s">
        <v>117</v>
      </c>
      <c r="D1" s="10" t="s">
        <v>118</v>
      </c>
      <c r="E1" s="10" t="s">
        <v>119</v>
      </c>
      <c r="F1" s="10" t="s">
        <v>120</v>
      </c>
      <c r="G1" s="10" t="s">
        <v>121</v>
      </c>
      <c r="H1" s="10" t="s">
        <v>122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102</v>
      </c>
      <c r="B3" s="95"/>
      <c r="C3" s="11"/>
      <c r="D3" s="12">
        <v>21604.510641882</v>
      </c>
      <c r="E3" s="13"/>
      <c r="F3" s="13"/>
      <c r="G3" s="13"/>
      <c r="H3" s="14"/>
    </row>
    <row r="4" spans="1:8">
      <c r="A4" s="100" t="s">
        <v>123</v>
      </c>
      <c r="B4" s="15" t="s">
        <v>124</v>
      </c>
      <c r="C4" s="11"/>
      <c r="D4" s="12">
        <v>21550.557076802001</v>
      </c>
      <c r="E4" s="13"/>
      <c r="F4" s="13"/>
      <c r="G4" s="13"/>
      <c r="H4" s="14"/>
    </row>
    <row r="5" spans="1:8">
      <c r="A5" s="100"/>
      <c r="B5" s="15" t="s">
        <v>125</v>
      </c>
      <c r="C5" s="10"/>
      <c r="D5" s="12">
        <v>53.953565079866998</v>
      </c>
      <c r="E5" s="13"/>
      <c r="F5" s="13"/>
      <c r="G5" s="13"/>
      <c r="H5" s="16"/>
    </row>
    <row r="6" spans="1:8">
      <c r="A6" s="101"/>
      <c r="B6" s="15" t="s">
        <v>126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127</v>
      </c>
      <c r="C7" s="10"/>
      <c r="D7" s="12">
        <v>0</v>
      </c>
      <c r="E7" s="13"/>
      <c r="F7" s="13"/>
      <c r="G7" s="13"/>
      <c r="H7" s="16"/>
    </row>
    <row r="8" spans="1:8">
      <c r="A8" s="96" t="s">
        <v>41</v>
      </c>
      <c r="B8" s="97"/>
      <c r="C8" s="100" t="s">
        <v>128</v>
      </c>
      <c r="D8" s="17">
        <v>5288.9229309802004</v>
      </c>
      <c r="E8" s="13">
        <v>3.1989999999999998</v>
      </c>
      <c r="F8" s="13" t="s">
        <v>129</v>
      </c>
      <c r="G8" s="17">
        <v>1653.3050737669</v>
      </c>
      <c r="H8" s="16"/>
    </row>
    <row r="9" spans="1:8">
      <c r="A9" s="102">
        <v>1</v>
      </c>
      <c r="B9" s="15" t="s">
        <v>124</v>
      </c>
      <c r="C9" s="100"/>
      <c r="D9" s="17">
        <v>5275.7147518046004</v>
      </c>
      <c r="E9" s="13"/>
      <c r="F9" s="13"/>
      <c r="G9" s="13"/>
      <c r="H9" s="101" t="s">
        <v>130</v>
      </c>
    </row>
    <row r="10" spans="1:8">
      <c r="A10" s="100"/>
      <c r="B10" s="15" t="s">
        <v>125</v>
      </c>
      <c r="C10" s="100"/>
      <c r="D10" s="17">
        <v>13.208179175594999</v>
      </c>
      <c r="E10" s="13"/>
      <c r="F10" s="13"/>
      <c r="G10" s="13"/>
      <c r="H10" s="101"/>
    </row>
    <row r="11" spans="1:8">
      <c r="A11" s="100"/>
      <c r="B11" s="15" t="s">
        <v>126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127</v>
      </c>
      <c r="C12" s="100"/>
      <c r="D12" s="17">
        <v>0</v>
      </c>
      <c r="E12" s="13"/>
      <c r="F12" s="13"/>
      <c r="G12" s="13"/>
      <c r="H12" s="101"/>
    </row>
    <row r="13" spans="1:8">
      <c r="A13" s="96" t="s">
        <v>41</v>
      </c>
      <c r="B13" s="97"/>
      <c r="C13" s="100" t="s">
        <v>128</v>
      </c>
      <c r="D13" s="17">
        <v>16315.587710902</v>
      </c>
      <c r="E13" s="13">
        <v>3.1989999999999998</v>
      </c>
      <c r="F13" s="13" t="s">
        <v>129</v>
      </c>
      <c r="G13" s="17">
        <v>5100.2149768372001</v>
      </c>
      <c r="H13" s="16"/>
    </row>
    <row r="14" spans="1:8">
      <c r="A14" s="102">
        <v>2</v>
      </c>
      <c r="B14" s="15" t="s">
        <v>124</v>
      </c>
      <c r="C14" s="100"/>
      <c r="D14" s="17">
        <v>16274.842324998001</v>
      </c>
      <c r="E14" s="13"/>
      <c r="F14" s="13"/>
      <c r="G14" s="13"/>
      <c r="H14" s="101" t="s">
        <v>130</v>
      </c>
    </row>
    <row r="15" spans="1:8">
      <c r="A15" s="100"/>
      <c r="B15" s="15" t="s">
        <v>125</v>
      </c>
      <c r="C15" s="100"/>
      <c r="D15" s="17">
        <v>40.745385904271998</v>
      </c>
      <c r="E15" s="13"/>
      <c r="F15" s="13"/>
      <c r="G15" s="13"/>
      <c r="H15" s="101"/>
    </row>
    <row r="16" spans="1:8">
      <c r="A16" s="100"/>
      <c r="B16" s="15" t="s">
        <v>126</v>
      </c>
      <c r="C16" s="100"/>
      <c r="D16" s="17">
        <v>0</v>
      </c>
      <c r="E16" s="13"/>
      <c r="F16" s="13"/>
      <c r="G16" s="13"/>
      <c r="H16" s="101"/>
    </row>
    <row r="17" spans="1:8">
      <c r="A17" s="100"/>
      <c r="B17" s="15" t="s">
        <v>127</v>
      </c>
      <c r="C17" s="100"/>
      <c r="D17" s="17">
        <v>0</v>
      </c>
      <c r="E17" s="13"/>
      <c r="F17" s="13"/>
      <c r="G17" s="13"/>
      <c r="H17" s="101"/>
    </row>
    <row r="18" spans="1:8" ht="24.6">
      <c r="A18" s="98" t="s">
        <v>107</v>
      </c>
      <c r="B18" s="95"/>
      <c r="C18" s="10"/>
      <c r="D18" s="12">
        <v>284.12860018428</v>
      </c>
      <c r="E18" s="13"/>
      <c r="F18" s="13"/>
      <c r="G18" s="13"/>
      <c r="H18" s="16"/>
    </row>
    <row r="19" spans="1:8">
      <c r="A19" s="100" t="s">
        <v>131</v>
      </c>
      <c r="B19" s="15" t="s">
        <v>124</v>
      </c>
      <c r="C19" s="10"/>
      <c r="D19" s="12">
        <v>0</v>
      </c>
      <c r="E19" s="13"/>
      <c r="F19" s="13"/>
      <c r="G19" s="13"/>
      <c r="H19" s="16"/>
    </row>
    <row r="20" spans="1:8">
      <c r="A20" s="100"/>
      <c r="B20" s="15" t="s">
        <v>125</v>
      </c>
      <c r="C20" s="10"/>
      <c r="D20" s="12">
        <v>0</v>
      </c>
      <c r="E20" s="13"/>
      <c r="F20" s="13"/>
      <c r="G20" s="13"/>
      <c r="H20" s="16"/>
    </row>
    <row r="21" spans="1:8">
      <c r="A21" s="100"/>
      <c r="B21" s="15" t="s">
        <v>126</v>
      </c>
      <c r="C21" s="10"/>
      <c r="D21" s="12">
        <v>0</v>
      </c>
      <c r="E21" s="13"/>
      <c r="F21" s="13"/>
      <c r="G21" s="13"/>
      <c r="H21" s="16"/>
    </row>
    <row r="22" spans="1:8">
      <c r="A22" s="100"/>
      <c r="B22" s="15" t="s">
        <v>127</v>
      </c>
      <c r="C22" s="10"/>
      <c r="D22" s="12">
        <v>284.12860018428</v>
      </c>
      <c r="E22" s="13"/>
      <c r="F22" s="13"/>
      <c r="G22" s="13"/>
      <c r="H22" s="16"/>
    </row>
    <row r="23" spans="1:8">
      <c r="A23" s="96" t="s">
        <v>108</v>
      </c>
      <c r="B23" s="97"/>
      <c r="C23" s="100" t="s">
        <v>128</v>
      </c>
      <c r="D23" s="17">
        <v>69.556505758048999</v>
      </c>
      <c r="E23" s="13">
        <v>3.1989999999999998</v>
      </c>
      <c r="F23" s="13" t="s">
        <v>129</v>
      </c>
      <c r="G23" s="17">
        <v>21.743202800266001</v>
      </c>
      <c r="H23" s="16"/>
    </row>
    <row r="24" spans="1:8">
      <c r="A24" s="102">
        <v>1</v>
      </c>
      <c r="B24" s="15" t="s">
        <v>124</v>
      </c>
      <c r="C24" s="100"/>
      <c r="D24" s="17">
        <v>0</v>
      </c>
      <c r="E24" s="13"/>
      <c r="F24" s="13"/>
      <c r="G24" s="13"/>
      <c r="H24" s="101" t="s">
        <v>130</v>
      </c>
    </row>
    <row r="25" spans="1:8">
      <c r="A25" s="100"/>
      <c r="B25" s="15" t="s">
        <v>125</v>
      </c>
      <c r="C25" s="100"/>
      <c r="D25" s="17">
        <v>0</v>
      </c>
      <c r="E25" s="13"/>
      <c r="F25" s="13"/>
      <c r="G25" s="13"/>
      <c r="H25" s="101"/>
    </row>
    <row r="26" spans="1:8">
      <c r="A26" s="100"/>
      <c r="B26" s="15" t="s">
        <v>126</v>
      </c>
      <c r="C26" s="100"/>
      <c r="D26" s="17">
        <v>0</v>
      </c>
      <c r="E26" s="13"/>
      <c r="F26" s="13"/>
      <c r="G26" s="13"/>
      <c r="H26" s="101"/>
    </row>
    <row r="27" spans="1:8">
      <c r="A27" s="100"/>
      <c r="B27" s="15" t="s">
        <v>127</v>
      </c>
      <c r="C27" s="100"/>
      <c r="D27" s="17">
        <v>69.556505758048999</v>
      </c>
      <c r="E27" s="13"/>
      <c r="F27" s="13"/>
      <c r="G27" s="13"/>
      <c r="H27" s="101"/>
    </row>
    <row r="28" spans="1:8">
      <c r="A28" s="96" t="s">
        <v>108</v>
      </c>
      <c r="B28" s="97"/>
      <c r="C28" s="100" t="s">
        <v>128</v>
      </c>
      <c r="D28" s="17">
        <v>214.57209442623</v>
      </c>
      <c r="E28" s="13">
        <v>3.1989999999999998</v>
      </c>
      <c r="F28" s="13" t="s">
        <v>129</v>
      </c>
      <c r="G28" s="17">
        <v>67.074740364560995</v>
      </c>
      <c r="H28" s="16"/>
    </row>
    <row r="29" spans="1:8">
      <c r="A29" s="102">
        <v>2</v>
      </c>
      <c r="B29" s="15" t="s">
        <v>124</v>
      </c>
      <c r="C29" s="100"/>
      <c r="D29" s="17">
        <v>0</v>
      </c>
      <c r="E29" s="13"/>
      <c r="F29" s="13"/>
      <c r="G29" s="13"/>
      <c r="H29" s="101" t="s">
        <v>130</v>
      </c>
    </row>
    <row r="30" spans="1:8">
      <c r="A30" s="100"/>
      <c r="B30" s="15" t="s">
        <v>125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126</v>
      </c>
      <c r="C31" s="100"/>
      <c r="D31" s="17">
        <v>0</v>
      </c>
      <c r="E31" s="13"/>
      <c r="F31" s="13"/>
      <c r="G31" s="13"/>
      <c r="H31" s="101"/>
    </row>
    <row r="32" spans="1:8">
      <c r="A32" s="100"/>
      <c r="B32" s="15" t="s">
        <v>127</v>
      </c>
      <c r="C32" s="100"/>
      <c r="D32" s="17">
        <v>214.57209442623</v>
      </c>
      <c r="E32" s="13"/>
      <c r="F32" s="13"/>
      <c r="G32" s="13"/>
      <c r="H32" s="101"/>
    </row>
    <row r="33" spans="1:8" ht="24.6">
      <c r="A33" s="98" t="s">
        <v>110</v>
      </c>
      <c r="B33" s="95"/>
      <c r="C33" s="10"/>
      <c r="D33" s="12">
        <v>4611.9829541107001</v>
      </c>
      <c r="E33" s="13"/>
      <c r="F33" s="13"/>
      <c r="G33" s="13"/>
      <c r="H33" s="16"/>
    </row>
    <row r="34" spans="1:8">
      <c r="A34" s="100" t="s">
        <v>132</v>
      </c>
      <c r="B34" s="15" t="s">
        <v>124</v>
      </c>
      <c r="C34" s="10"/>
      <c r="D34" s="12">
        <v>0</v>
      </c>
      <c r="E34" s="13"/>
      <c r="F34" s="13"/>
      <c r="G34" s="13"/>
      <c r="H34" s="16"/>
    </row>
    <row r="35" spans="1:8">
      <c r="A35" s="100"/>
      <c r="B35" s="15" t="s">
        <v>125</v>
      </c>
      <c r="C35" s="10"/>
      <c r="D35" s="12">
        <v>0</v>
      </c>
      <c r="E35" s="13"/>
      <c r="F35" s="13"/>
      <c r="G35" s="13"/>
      <c r="H35" s="16"/>
    </row>
    <row r="36" spans="1:8">
      <c r="A36" s="100"/>
      <c r="B36" s="15" t="s">
        <v>126</v>
      </c>
      <c r="C36" s="10"/>
      <c r="D36" s="12">
        <v>0</v>
      </c>
      <c r="E36" s="13"/>
      <c r="F36" s="13"/>
      <c r="G36" s="13"/>
      <c r="H36" s="16"/>
    </row>
    <row r="37" spans="1:8">
      <c r="A37" s="100"/>
      <c r="B37" s="15" t="s">
        <v>127</v>
      </c>
      <c r="C37" s="10"/>
      <c r="D37" s="12">
        <v>4611.9829541107001</v>
      </c>
      <c r="E37" s="13"/>
      <c r="F37" s="13"/>
      <c r="G37" s="13"/>
      <c r="H37" s="16"/>
    </row>
    <row r="38" spans="1:8">
      <c r="A38" s="96" t="s">
        <v>110</v>
      </c>
      <c r="B38" s="97"/>
      <c r="C38" s="100" t="s">
        <v>128</v>
      </c>
      <c r="D38" s="17">
        <v>1129.0430414099999</v>
      </c>
      <c r="E38" s="13">
        <v>3.1989999999999998</v>
      </c>
      <c r="F38" s="13" t="s">
        <v>129</v>
      </c>
      <c r="G38" s="17">
        <v>352.93624301657002</v>
      </c>
      <c r="H38" s="16"/>
    </row>
    <row r="39" spans="1:8">
      <c r="A39" s="102">
        <v>1</v>
      </c>
      <c r="B39" s="15" t="s">
        <v>124</v>
      </c>
      <c r="C39" s="100"/>
      <c r="D39" s="17">
        <v>0</v>
      </c>
      <c r="E39" s="13"/>
      <c r="F39" s="13"/>
      <c r="G39" s="13"/>
      <c r="H39" s="101" t="s">
        <v>130</v>
      </c>
    </row>
    <row r="40" spans="1:8">
      <c r="A40" s="100"/>
      <c r="B40" s="15" t="s">
        <v>125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126</v>
      </c>
      <c r="C41" s="100"/>
      <c r="D41" s="17">
        <v>0</v>
      </c>
      <c r="E41" s="13"/>
      <c r="F41" s="13"/>
      <c r="G41" s="13"/>
      <c r="H41" s="101"/>
    </row>
    <row r="42" spans="1:8">
      <c r="A42" s="100"/>
      <c r="B42" s="15" t="s">
        <v>127</v>
      </c>
      <c r="C42" s="100"/>
      <c r="D42" s="17">
        <v>1129.0430414099999</v>
      </c>
      <c r="E42" s="13"/>
      <c r="F42" s="13"/>
      <c r="G42" s="13"/>
      <c r="H42" s="101"/>
    </row>
    <row r="43" spans="1:8">
      <c r="A43" s="96" t="s">
        <v>110</v>
      </c>
      <c r="B43" s="97"/>
      <c r="C43" s="100" t="s">
        <v>128</v>
      </c>
      <c r="D43" s="17">
        <v>3482.9399127007</v>
      </c>
      <c r="E43" s="13">
        <v>3.1989999999999998</v>
      </c>
      <c r="F43" s="13" t="s">
        <v>129</v>
      </c>
      <c r="G43" s="17">
        <v>1088.7589598939001</v>
      </c>
      <c r="H43" s="16"/>
    </row>
    <row r="44" spans="1:8">
      <c r="A44" s="102">
        <v>2</v>
      </c>
      <c r="B44" s="15" t="s">
        <v>124</v>
      </c>
      <c r="C44" s="100"/>
      <c r="D44" s="17">
        <v>0</v>
      </c>
      <c r="E44" s="13"/>
      <c r="F44" s="13"/>
      <c r="G44" s="13"/>
      <c r="H44" s="101" t="s">
        <v>130</v>
      </c>
    </row>
    <row r="45" spans="1:8">
      <c r="A45" s="100"/>
      <c r="B45" s="15" t="s">
        <v>125</v>
      </c>
      <c r="C45" s="100"/>
      <c r="D45" s="17">
        <v>0</v>
      </c>
      <c r="E45" s="13"/>
      <c r="F45" s="13"/>
      <c r="G45" s="13"/>
      <c r="H45" s="101"/>
    </row>
    <row r="46" spans="1:8">
      <c r="A46" s="100"/>
      <c r="B46" s="15" t="s">
        <v>126</v>
      </c>
      <c r="C46" s="100"/>
      <c r="D46" s="17">
        <v>0</v>
      </c>
      <c r="E46" s="13"/>
      <c r="F46" s="13"/>
      <c r="G46" s="13"/>
      <c r="H46" s="101"/>
    </row>
    <row r="47" spans="1:8">
      <c r="A47" s="100"/>
      <c r="B47" s="15" t="s">
        <v>127</v>
      </c>
      <c r="C47" s="100"/>
      <c r="D47" s="17">
        <v>3482.9399127007</v>
      </c>
      <c r="E47" s="13"/>
      <c r="F47" s="13"/>
      <c r="G47" s="13"/>
      <c r="H47" s="101"/>
    </row>
    <row r="48" spans="1:8" ht="24.6">
      <c r="A48" s="98" t="s">
        <v>113</v>
      </c>
      <c r="B48" s="95"/>
      <c r="C48" s="10"/>
      <c r="D48" s="12">
        <v>289.04499687121</v>
      </c>
      <c r="E48" s="13"/>
      <c r="F48" s="13"/>
      <c r="G48" s="13"/>
      <c r="H48" s="16"/>
    </row>
    <row r="49" spans="1:8">
      <c r="A49" s="100" t="s">
        <v>133</v>
      </c>
      <c r="B49" s="15" t="s">
        <v>124</v>
      </c>
      <c r="C49" s="10"/>
      <c r="D49" s="12">
        <v>284.71337233590998</v>
      </c>
      <c r="E49" s="13"/>
      <c r="F49" s="13"/>
      <c r="G49" s="13"/>
      <c r="H49" s="16"/>
    </row>
    <row r="50" spans="1:8">
      <c r="A50" s="100"/>
      <c r="B50" s="15" t="s">
        <v>125</v>
      </c>
      <c r="C50" s="10"/>
      <c r="D50" s="12">
        <v>4.3316245352956004</v>
      </c>
      <c r="E50" s="13"/>
      <c r="F50" s="13"/>
      <c r="G50" s="13"/>
      <c r="H50" s="16"/>
    </row>
    <row r="51" spans="1:8">
      <c r="A51" s="100"/>
      <c r="B51" s="15" t="s">
        <v>126</v>
      </c>
      <c r="C51" s="10"/>
      <c r="D51" s="12">
        <v>0</v>
      </c>
      <c r="E51" s="13"/>
      <c r="F51" s="13"/>
      <c r="G51" s="13"/>
      <c r="H51" s="16"/>
    </row>
    <row r="52" spans="1:8">
      <c r="A52" s="100"/>
      <c r="B52" s="15" t="s">
        <v>127</v>
      </c>
      <c r="C52" s="10"/>
      <c r="D52" s="12">
        <v>0</v>
      </c>
      <c r="E52" s="13"/>
      <c r="F52" s="13"/>
      <c r="G52" s="13"/>
      <c r="H52" s="16"/>
    </row>
    <row r="53" spans="1:8">
      <c r="A53" s="96" t="s">
        <v>43</v>
      </c>
      <c r="B53" s="97"/>
      <c r="C53" s="100" t="s">
        <v>43</v>
      </c>
      <c r="D53" s="17">
        <v>289.04499687121</v>
      </c>
      <c r="E53" s="13">
        <v>53</v>
      </c>
      <c r="F53" s="13" t="s">
        <v>134</v>
      </c>
      <c r="G53" s="17">
        <v>5.4536791862492002</v>
      </c>
      <c r="H53" s="16"/>
    </row>
    <row r="54" spans="1:8">
      <c r="A54" s="102">
        <v>1</v>
      </c>
      <c r="B54" s="15" t="s">
        <v>124</v>
      </c>
      <c r="C54" s="100"/>
      <c r="D54" s="17">
        <v>284.71337233590998</v>
      </c>
      <c r="E54" s="13"/>
      <c r="F54" s="13"/>
      <c r="G54" s="13"/>
      <c r="H54" s="101" t="s">
        <v>135</v>
      </c>
    </row>
    <row r="55" spans="1:8">
      <c r="A55" s="100"/>
      <c r="B55" s="15" t="s">
        <v>125</v>
      </c>
      <c r="C55" s="100"/>
      <c r="D55" s="17">
        <v>4.3316245352956004</v>
      </c>
      <c r="E55" s="13"/>
      <c r="F55" s="13"/>
      <c r="G55" s="13"/>
      <c r="H55" s="101"/>
    </row>
    <row r="56" spans="1:8">
      <c r="A56" s="100"/>
      <c r="B56" s="15" t="s">
        <v>126</v>
      </c>
      <c r="C56" s="100"/>
      <c r="D56" s="17">
        <v>0</v>
      </c>
      <c r="E56" s="13"/>
      <c r="F56" s="13"/>
      <c r="G56" s="13"/>
      <c r="H56" s="101"/>
    </row>
    <row r="57" spans="1:8">
      <c r="A57" s="100"/>
      <c r="B57" s="15" t="s">
        <v>127</v>
      </c>
      <c r="C57" s="100"/>
      <c r="D57" s="17">
        <v>0</v>
      </c>
      <c r="E57" s="13"/>
      <c r="F57" s="13"/>
      <c r="G57" s="13"/>
      <c r="H57" s="101"/>
    </row>
    <row r="58" spans="1:8">
      <c r="A58" s="18"/>
      <c r="C58" s="18"/>
      <c r="D58" s="7"/>
      <c r="E58" s="7"/>
      <c r="F58" s="7"/>
      <c r="G58" s="7"/>
      <c r="H58" s="19"/>
    </row>
    <row r="60" spans="1:8">
      <c r="A60" s="99" t="s">
        <v>136</v>
      </c>
      <c r="B60" s="99"/>
      <c r="C60" s="99"/>
      <c r="D60" s="99"/>
      <c r="E60" s="99"/>
      <c r="F60" s="99"/>
      <c r="G60" s="99"/>
      <c r="H60" s="99"/>
    </row>
    <row r="61" spans="1:8">
      <c r="A61" s="99" t="s">
        <v>137</v>
      </c>
      <c r="B61" s="99"/>
      <c r="C61" s="99"/>
      <c r="D61" s="99"/>
      <c r="E61" s="99"/>
      <c r="F61" s="99"/>
      <c r="G61" s="99"/>
      <c r="H61" s="99"/>
    </row>
  </sheetData>
  <mergeCells count="38">
    <mergeCell ref="H44:H47"/>
    <mergeCell ref="H54:H57"/>
    <mergeCell ref="H9:H12"/>
    <mergeCell ref="H14:H17"/>
    <mergeCell ref="H24:H27"/>
    <mergeCell ref="H29:H32"/>
    <mergeCell ref="H39:H42"/>
    <mergeCell ref="C23:C27"/>
    <mergeCell ref="C28:C32"/>
    <mergeCell ref="C38:C42"/>
    <mergeCell ref="C43:C47"/>
    <mergeCell ref="C53:C57"/>
    <mergeCell ref="A53:B53"/>
    <mergeCell ref="A60:H60"/>
    <mergeCell ref="A61:H61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C8:C12"/>
    <mergeCell ref="C13:C17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17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138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139</v>
      </c>
      <c r="B3" s="2" t="s">
        <v>140</v>
      </c>
      <c r="C3" s="2" t="s">
        <v>141</v>
      </c>
      <c r="D3" s="2" t="s">
        <v>142</v>
      </c>
      <c r="E3" s="2" t="s">
        <v>143</v>
      </c>
      <c r="F3" s="2" t="s">
        <v>144</v>
      </c>
      <c r="G3" s="2" t="s">
        <v>145</v>
      </c>
      <c r="H3" s="2" t="s">
        <v>146</v>
      </c>
    </row>
    <row r="4" spans="1:8" ht="39" customHeight="1">
      <c r="A4" s="3" t="s">
        <v>147</v>
      </c>
      <c r="B4" s="4" t="s">
        <v>134</v>
      </c>
      <c r="C4" s="5">
        <v>153</v>
      </c>
      <c r="D4" s="5">
        <v>19.447555803385999</v>
      </c>
      <c r="E4" s="4">
        <v>0.4</v>
      </c>
      <c r="F4" s="3" t="s">
        <v>147</v>
      </c>
      <c r="G4" s="5">
        <v>3773.9621205619601</v>
      </c>
      <c r="H4" s="6" t="s">
        <v>157</v>
      </c>
    </row>
    <row r="5" spans="1:8" ht="39" hidden="1" customHeight="1">
      <c r="A5" s="3" t="s">
        <v>148</v>
      </c>
      <c r="B5" s="4" t="s">
        <v>134</v>
      </c>
      <c r="C5" s="5">
        <v>6.2848484848485002</v>
      </c>
      <c r="D5" s="5">
        <v>84.094995336897995</v>
      </c>
      <c r="E5" s="4">
        <v>0.4</v>
      </c>
      <c r="F5" s="3" t="s">
        <v>148</v>
      </c>
      <c r="G5" s="5">
        <v>528.52430402643995</v>
      </c>
      <c r="H5" s="6"/>
    </row>
    <row r="6" spans="1:8" ht="39" customHeight="1">
      <c r="A6" s="3" t="s">
        <v>156</v>
      </c>
      <c r="B6" s="4" t="s">
        <v>129</v>
      </c>
      <c r="C6" s="5">
        <v>1.0275727272727</v>
      </c>
      <c r="D6" s="5">
        <v>811.20355752992998</v>
      </c>
      <c r="E6" s="4">
        <v>0.4</v>
      </c>
      <c r="F6" s="3" t="s">
        <v>156</v>
      </c>
      <c r="G6" s="5">
        <v>833.57065198436999</v>
      </c>
      <c r="H6" s="6" t="s">
        <v>158</v>
      </c>
    </row>
    <row r="7" spans="1:8" ht="39" hidden="1" customHeight="1">
      <c r="A7" s="3" t="s">
        <v>149</v>
      </c>
      <c r="B7" s="4" t="s">
        <v>129</v>
      </c>
      <c r="C7" s="5">
        <v>0.27024848484848002</v>
      </c>
      <c r="D7" s="5">
        <v>159.93000729494</v>
      </c>
      <c r="E7" s="4">
        <v>0.4</v>
      </c>
      <c r="F7" s="3" t="s">
        <v>149</v>
      </c>
      <c r="G7" s="5">
        <v>43.220842153264996</v>
      </c>
      <c r="H7" s="6" t="s">
        <v>150</v>
      </c>
    </row>
    <row r="8" spans="1:8" ht="39" hidden="1" customHeight="1">
      <c r="A8" s="3" t="s">
        <v>151</v>
      </c>
      <c r="B8" s="4" t="s">
        <v>129</v>
      </c>
      <c r="C8" s="5">
        <v>1.2569696969697</v>
      </c>
      <c r="D8" s="5">
        <v>79.954547972306003</v>
      </c>
      <c r="E8" s="4">
        <v>0.4</v>
      </c>
      <c r="F8" s="3" t="s">
        <v>151</v>
      </c>
      <c r="G8" s="5">
        <v>100.5004439361</v>
      </c>
      <c r="H8" s="6" t="s">
        <v>152</v>
      </c>
    </row>
    <row r="9" spans="1:8" ht="39" hidden="1" customHeight="1">
      <c r="A9" s="3" t="s">
        <v>153</v>
      </c>
      <c r="B9" s="4" t="s">
        <v>134</v>
      </c>
      <c r="C9" s="5">
        <v>6.2848484848485002</v>
      </c>
      <c r="D9" s="5">
        <v>61.563015360394999</v>
      </c>
      <c r="E9" s="4">
        <v>0.4</v>
      </c>
      <c r="F9" s="3" t="s">
        <v>153</v>
      </c>
      <c r="G9" s="5">
        <v>386.91422381048</v>
      </c>
      <c r="H9" s="6"/>
    </row>
    <row r="10" spans="1:8" ht="39" hidden="1" customHeight="1">
      <c r="A10" s="3" t="s">
        <v>154</v>
      </c>
      <c r="B10" s="4" t="s">
        <v>134</v>
      </c>
      <c r="C10" s="5">
        <v>6.2848484848485002</v>
      </c>
      <c r="D10" s="5">
        <v>40.130972411050998</v>
      </c>
      <c r="E10" s="4">
        <v>0.4</v>
      </c>
      <c r="F10" s="3" t="s">
        <v>154</v>
      </c>
      <c r="G10" s="5">
        <v>252.21708115308999</v>
      </c>
      <c r="H10" s="6"/>
    </row>
    <row r="11" spans="1:8" ht="39" hidden="1" customHeight="1">
      <c r="A11" s="3" t="s">
        <v>147</v>
      </c>
      <c r="B11" s="4" t="s">
        <v>134</v>
      </c>
      <c r="C11" s="5">
        <v>126.02121212121</v>
      </c>
      <c r="D11" s="5">
        <v>19.447555803385999</v>
      </c>
      <c r="E11" s="4">
        <v>0.4</v>
      </c>
      <c r="F11" s="3" t="s">
        <v>147</v>
      </c>
      <c r="G11" s="5">
        <v>2450.8045551375999</v>
      </c>
      <c r="H11" s="6"/>
    </row>
    <row r="12" spans="1:8" ht="39" hidden="1" customHeight="1">
      <c r="A12" s="3" t="s">
        <v>148</v>
      </c>
      <c r="B12" s="4" t="s">
        <v>134</v>
      </c>
      <c r="C12" s="5">
        <v>19.387878787879</v>
      </c>
      <c r="D12" s="5">
        <v>84.094995336897995</v>
      </c>
      <c r="E12" s="4">
        <v>0.4</v>
      </c>
      <c r="F12" s="3" t="s">
        <v>148</v>
      </c>
      <c r="G12" s="5">
        <v>1630.4235762589999</v>
      </c>
      <c r="H12" s="6"/>
    </row>
    <row r="13" spans="1:8" ht="39" customHeight="1">
      <c r="A13" s="3" t="s">
        <v>155</v>
      </c>
      <c r="B13" s="4" t="s">
        <v>129</v>
      </c>
      <c r="C13" s="5">
        <v>3.1699181818182001</v>
      </c>
      <c r="D13" s="5">
        <v>811.20355752992998</v>
      </c>
      <c r="E13" s="4">
        <v>0.4</v>
      </c>
      <c r="F13" s="3" t="s">
        <v>155</v>
      </c>
      <c r="G13" s="5">
        <v>2571.4489061697</v>
      </c>
      <c r="H13" s="6" t="s">
        <v>159</v>
      </c>
    </row>
    <row r="14" spans="1:8" ht="39" hidden="1" customHeight="1">
      <c r="A14" s="3" t="s">
        <v>149</v>
      </c>
      <c r="B14" s="4" t="s">
        <v>129</v>
      </c>
      <c r="C14" s="5">
        <v>0.83367878787879002</v>
      </c>
      <c r="D14" s="5">
        <v>159.93000729494</v>
      </c>
      <c r="E14" s="4">
        <v>0.4</v>
      </c>
      <c r="F14" s="4"/>
      <c r="G14" s="5">
        <v>133.33025462709</v>
      </c>
      <c r="H14" s="6" t="s">
        <v>150</v>
      </c>
    </row>
    <row r="15" spans="1:8" ht="39" hidden="1" customHeight="1">
      <c r="A15" s="3" t="s">
        <v>151</v>
      </c>
      <c r="B15" s="4" t="s">
        <v>129</v>
      </c>
      <c r="C15" s="5">
        <v>3.8775757575758001</v>
      </c>
      <c r="D15" s="5">
        <v>79.954547972306003</v>
      </c>
      <c r="E15" s="4">
        <v>0.4</v>
      </c>
      <c r="F15" s="4"/>
      <c r="G15" s="5">
        <v>310.02981692534001</v>
      </c>
      <c r="H15" s="6" t="s">
        <v>152</v>
      </c>
    </row>
    <row r="16" spans="1:8" ht="39" hidden="1" customHeight="1">
      <c r="A16" s="3" t="s">
        <v>153</v>
      </c>
      <c r="B16" s="4" t="s">
        <v>134</v>
      </c>
      <c r="C16" s="5">
        <v>19.387878787879</v>
      </c>
      <c r="D16" s="5">
        <v>61.563015360394999</v>
      </c>
      <c r="E16" s="4">
        <v>0.4</v>
      </c>
      <c r="F16" s="4"/>
      <c r="G16" s="5">
        <v>1193.5762796237</v>
      </c>
      <c r="H16" s="6"/>
    </row>
    <row r="17" spans="1:8" ht="39" hidden="1" customHeight="1">
      <c r="A17" s="3" t="s">
        <v>154</v>
      </c>
      <c r="B17" s="4" t="s">
        <v>134</v>
      </c>
      <c r="C17" s="5">
        <v>19.387878787879</v>
      </c>
      <c r="D17" s="5">
        <v>40.130972411050998</v>
      </c>
      <c r="E17" s="4">
        <v>0.4</v>
      </c>
      <c r="F17" s="4"/>
      <c r="G17" s="5">
        <v>778.05442874515995</v>
      </c>
      <c r="H17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7"/>
  <sheetViews>
    <sheetView topLeftCell="C2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160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29</v>
      </c>
      <c r="C18" s="93" t="s">
        <v>30</v>
      </c>
      <c r="D18" s="90" t="s">
        <v>31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21550.557076802001</v>
      </c>
      <c r="E25" s="41">
        <v>53.953565079866998</v>
      </c>
      <c r="F25" s="41">
        <v>0</v>
      </c>
      <c r="G25" s="41">
        <v>0</v>
      </c>
      <c r="H25" s="41">
        <v>21604.510641882</v>
      </c>
    </row>
    <row r="26" spans="1:8" ht="31.2">
      <c r="A26" s="2">
        <v>2</v>
      </c>
      <c r="B26" s="2" t="s">
        <v>42</v>
      </c>
      <c r="C26" s="42" t="s">
        <v>43</v>
      </c>
      <c r="D26" s="41">
        <v>284.71337233590998</v>
      </c>
      <c r="E26" s="41">
        <v>4.3316245352956004</v>
      </c>
      <c r="F26" s="41">
        <v>0</v>
      </c>
      <c r="G26" s="41">
        <v>0</v>
      </c>
      <c r="H26" s="41">
        <v>289.04499687121</v>
      </c>
    </row>
    <row r="27" spans="1:8">
      <c r="A27" s="2"/>
      <c r="B27" s="33"/>
      <c r="C27" s="33" t="s">
        <v>44</v>
      </c>
      <c r="D27" s="41">
        <v>21835.270449137999</v>
      </c>
      <c r="E27" s="41">
        <v>58.285189615162999</v>
      </c>
      <c r="F27" s="41">
        <v>0</v>
      </c>
      <c r="G27" s="41">
        <v>0</v>
      </c>
      <c r="H27" s="41">
        <v>21893.555638753998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21835.270449137999</v>
      </c>
      <c r="E43" s="41">
        <v>58.285189615162999</v>
      </c>
      <c r="F43" s="41">
        <v>0</v>
      </c>
      <c r="G43" s="41">
        <v>0</v>
      </c>
      <c r="H43" s="41">
        <v>21893.555638753998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275.16318190731999</v>
      </c>
      <c r="E45" s="41">
        <v>158.80064229477</v>
      </c>
      <c r="F45" s="41">
        <v>0</v>
      </c>
      <c r="G45" s="41">
        <v>0</v>
      </c>
      <c r="H45" s="41">
        <v>433.96382420209</v>
      </c>
    </row>
    <row r="46" spans="1:8" ht="31.2">
      <c r="A46" s="2">
        <v>4</v>
      </c>
      <c r="B46" s="2" t="s">
        <v>59</v>
      </c>
      <c r="C46" s="42" t="s">
        <v>60</v>
      </c>
      <c r="D46" s="41">
        <v>5.6942674467182997</v>
      </c>
      <c r="E46" s="41">
        <v>8.6632490705914E-2</v>
      </c>
      <c r="F46" s="41">
        <v>0</v>
      </c>
      <c r="G46" s="41">
        <v>0</v>
      </c>
      <c r="H46" s="41">
        <v>5.7808999374242003</v>
      </c>
    </row>
    <row r="47" spans="1:8">
      <c r="A47" s="2"/>
      <c r="B47" s="33"/>
      <c r="C47" s="33" t="s">
        <v>61</v>
      </c>
      <c r="D47" s="41">
        <v>280.85744935404</v>
      </c>
      <c r="E47" s="41">
        <v>158.88727478548</v>
      </c>
      <c r="F47" s="41">
        <v>0</v>
      </c>
      <c r="G47" s="41">
        <v>0</v>
      </c>
      <c r="H47" s="41">
        <v>439.74472413951997</v>
      </c>
    </row>
    <row r="48" spans="1:8">
      <c r="A48" s="2"/>
      <c r="B48" s="33"/>
      <c r="C48" s="33" t="s">
        <v>62</v>
      </c>
      <c r="D48" s="41">
        <v>22116.127898491999</v>
      </c>
      <c r="E48" s="41">
        <v>217.17246440064</v>
      </c>
      <c r="F48" s="41">
        <v>0</v>
      </c>
      <c r="G48" s="41">
        <v>0</v>
      </c>
      <c r="H48" s="41">
        <v>22333.300362892998</v>
      </c>
    </row>
    <row r="49" spans="1:8">
      <c r="A49" s="2"/>
      <c r="B49" s="33"/>
      <c r="C49" s="33" t="s">
        <v>63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64</v>
      </c>
      <c r="C50" s="48" t="s">
        <v>65</v>
      </c>
      <c r="D50" s="41">
        <v>0</v>
      </c>
      <c r="E50" s="41">
        <v>0</v>
      </c>
      <c r="F50" s="41">
        <v>0</v>
      </c>
      <c r="G50" s="41">
        <v>284.12860018428</v>
      </c>
      <c r="H50" s="41">
        <v>284.12860018428</v>
      </c>
    </row>
    <row r="51" spans="1:8" ht="31.2">
      <c r="A51" s="2">
        <v>6</v>
      </c>
      <c r="B51" s="2" t="s">
        <v>66</v>
      </c>
      <c r="C51" s="48" t="s">
        <v>67</v>
      </c>
      <c r="D51" s="41">
        <v>366.32054857958002</v>
      </c>
      <c r="E51" s="41">
        <v>211.38523632037999</v>
      </c>
      <c r="F51" s="41">
        <v>0</v>
      </c>
      <c r="G51" s="41">
        <v>0</v>
      </c>
      <c r="H51" s="41">
        <v>577.70578489996001</v>
      </c>
    </row>
    <row r="52" spans="1:8">
      <c r="A52" s="2">
        <v>7</v>
      </c>
      <c r="B52" s="2" t="s">
        <v>68</v>
      </c>
      <c r="C52" s="48" t="s">
        <v>69</v>
      </c>
      <c r="D52" s="41">
        <v>0</v>
      </c>
      <c r="E52" s="41">
        <v>0</v>
      </c>
      <c r="F52" s="41">
        <v>0</v>
      </c>
      <c r="G52" s="41">
        <v>858.15695303651</v>
      </c>
      <c r="H52" s="41">
        <v>858.15695303651</v>
      </c>
    </row>
    <row r="53" spans="1:8">
      <c r="A53" s="2">
        <v>8</v>
      </c>
      <c r="B53" s="2"/>
      <c r="C53" s="48" t="s">
        <v>70</v>
      </c>
      <c r="D53" s="41">
        <v>0</v>
      </c>
      <c r="E53" s="41">
        <v>0</v>
      </c>
      <c r="F53" s="41">
        <v>0</v>
      </c>
      <c r="G53" s="41">
        <v>206.41936092744999</v>
      </c>
      <c r="H53" s="41">
        <v>206.41936092744999</v>
      </c>
    </row>
    <row r="54" spans="1:8">
      <c r="A54" s="2">
        <v>9</v>
      </c>
      <c r="B54" s="2"/>
      <c r="C54" s="48" t="s">
        <v>71</v>
      </c>
      <c r="D54" s="41">
        <v>0</v>
      </c>
      <c r="E54" s="41">
        <v>0</v>
      </c>
      <c r="F54" s="41">
        <v>0</v>
      </c>
      <c r="G54" s="41">
        <v>438.74180160717998</v>
      </c>
      <c r="H54" s="41">
        <v>438.74180160717998</v>
      </c>
    </row>
    <row r="55" spans="1:8" ht="46.8">
      <c r="A55" s="2">
        <v>10</v>
      </c>
      <c r="B55" s="2" t="s">
        <v>72</v>
      </c>
      <c r="C55" s="48" t="s">
        <v>73</v>
      </c>
      <c r="D55" s="41">
        <v>0</v>
      </c>
      <c r="E55" s="41">
        <v>0</v>
      </c>
      <c r="F55" s="41">
        <v>0</v>
      </c>
      <c r="G55" s="41">
        <v>61.911517696018997</v>
      </c>
      <c r="H55" s="41">
        <v>61.911517696018997</v>
      </c>
    </row>
    <row r="56" spans="1:8" ht="31.2">
      <c r="A56" s="2">
        <v>11</v>
      </c>
      <c r="B56" s="2" t="s">
        <v>74</v>
      </c>
      <c r="C56" s="48" t="s">
        <v>67</v>
      </c>
      <c r="D56" s="41">
        <v>7.5796393983268002</v>
      </c>
      <c r="E56" s="41">
        <v>0.11531650837864001</v>
      </c>
      <c r="F56" s="41">
        <v>0</v>
      </c>
      <c r="G56" s="41">
        <v>0</v>
      </c>
      <c r="H56" s="41">
        <v>7.6949559067055002</v>
      </c>
    </row>
    <row r="57" spans="1:8">
      <c r="A57" s="2">
        <v>12</v>
      </c>
      <c r="B57" s="2" t="s">
        <v>75</v>
      </c>
      <c r="C57" s="48" t="s">
        <v>69</v>
      </c>
      <c r="D57" s="41">
        <v>0</v>
      </c>
      <c r="E57" s="41">
        <v>0</v>
      </c>
      <c r="F57" s="41">
        <v>0</v>
      </c>
      <c r="G57" s="41">
        <v>6.3977219607475</v>
      </c>
      <c r="H57" s="41">
        <v>6.3977219607475</v>
      </c>
    </row>
    <row r="58" spans="1:8">
      <c r="A58" s="2">
        <v>13</v>
      </c>
      <c r="B58" s="2"/>
      <c r="C58" s="48" t="s">
        <v>76</v>
      </c>
      <c r="D58" s="41">
        <v>0</v>
      </c>
      <c r="E58" s="41">
        <v>0</v>
      </c>
      <c r="F58" s="41">
        <v>0</v>
      </c>
      <c r="G58" s="41">
        <v>2.3525233523211999</v>
      </c>
      <c r="H58" s="41">
        <v>2.3525233523211999</v>
      </c>
    </row>
    <row r="59" spans="1:8">
      <c r="A59" s="2">
        <v>14</v>
      </c>
      <c r="B59" s="2"/>
      <c r="C59" s="48" t="s">
        <v>77</v>
      </c>
      <c r="D59" s="41">
        <v>0</v>
      </c>
      <c r="E59" s="41">
        <v>0</v>
      </c>
      <c r="F59" s="41">
        <v>0</v>
      </c>
      <c r="G59" s="41">
        <v>1.0270890013802001</v>
      </c>
      <c r="H59" s="41">
        <v>1.0270890013802001</v>
      </c>
    </row>
    <row r="60" spans="1:8">
      <c r="A60" s="2"/>
      <c r="B60" s="33"/>
      <c r="C60" s="33" t="s">
        <v>78</v>
      </c>
      <c r="D60" s="41">
        <v>373.90018797790998</v>
      </c>
      <c r="E60" s="41">
        <v>211.50055282874999</v>
      </c>
      <c r="F60" s="41">
        <v>0</v>
      </c>
      <c r="G60" s="41">
        <v>1859.1355677659001</v>
      </c>
      <c r="H60" s="41">
        <v>2444.5363085724998</v>
      </c>
    </row>
    <row r="61" spans="1:8">
      <c r="A61" s="2"/>
      <c r="B61" s="33"/>
      <c r="C61" s="33" t="s">
        <v>79</v>
      </c>
      <c r="D61" s="41">
        <v>22490.02808647</v>
      </c>
      <c r="E61" s="41">
        <v>428.67301722938998</v>
      </c>
      <c r="F61" s="41">
        <v>0</v>
      </c>
      <c r="G61" s="41">
        <v>1859.1355677659001</v>
      </c>
      <c r="H61" s="41">
        <v>24777.836671466001</v>
      </c>
    </row>
    <row r="62" spans="1:8" ht="31.5" customHeight="1">
      <c r="A62" s="2"/>
      <c r="B62" s="33"/>
      <c r="C62" s="33" t="s">
        <v>80</v>
      </c>
      <c r="D62" s="41"/>
      <c r="E62" s="41"/>
      <c r="F62" s="41"/>
      <c r="G62" s="41"/>
      <c r="H62" s="41"/>
    </row>
    <row r="63" spans="1:8">
      <c r="A63" s="2"/>
      <c r="B63" s="2"/>
      <c r="C63" s="48"/>
      <c r="D63" s="41"/>
      <c r="E63" s="41"/>
      <c r="F63" s="41"/>
      <c r="G63" s="41"/>
      <c r="H63" s="41">
        <f>SUM(D63:G63)</f>
        <v>0</v>
      </c>
    </row>
    <row r="64" spans="1:8">
      <c r="A64" s="2"/>
      <c r="B64" s="33"/>
      <c r="C64" s="33" t="s">
        <v>81</v>
      </c>
      <c r="D64" s="41">
        <f>SUM(D63:D63)</f>
        <v>0</v>
      </c>
      <c r="E64" s="41">
        <f>SUM(E63:E63)</f>
        <v>0</v>
      </c>
      <c r="F64" s="41">
        <f>SUM(F63:F63)</f>
        <v>0</v>
      </c>
      <c r="G64" s="41">
        <f>SUM(G63:G63)</f>
        <v>0</v>
      </c>
      <c r="H64" s="41">
        <f>SUM(D64:G64)</f>
        <v>0</v>
      </c>
    </row>
    <row r="65" spans="1:8">
      <c r="A65" s="2"/>
      <c r="B65" s="33"/>
      <c r="C65" s="33" t="s">
        <v>82</v>
      </c>
      <c r="D65" s="41">
        <v>22490.02808647</v>
      </c>
      <c r="E65" s="41">
        <v>428.67301722938998</v>
      </c>
      <c r="F65" s="41">
        <v>0</v>
      </c>
      <c r="G65" s="41">
        <v>1859.1355677659001</v>
      </c>
      <c r="H65" s="41">
        <v>24777.836671466001</v>
      </c>
    </row>
    <row r="66" spans="1:8" ht="157.5" customHeight="1">
      <c r="A66" s="2"/>
      <c r="B66" s="33"/>
      <c r="C66" s="33" t="s">
        <v>83</v>
      </c>
      <c r="D66" s="41"/>
      <c r="E66" s="41"/>
      <c r="F66" s="41"/>
      <c r="G66" s="41"/>
      <c r="H66" s="41"/>
    </row>
    <row r="67" spans="1:8">
      <c r="A67" s="2">
        <v>15</v>
      </c>
      <c r="B67" s="2" t="s">
        <v>84</v>
      </c>
      <c r="C67" s="48" t="s">
        <v>85</v>
      </c>
      <c r="D67" s="41">
        <v>0</v>
      </c>
      <c r="E67" s="41">
        <v>0</v>
      </c>
      <c r="F67" s="41">
        <v>0</v>
      </c>
      <c r="G67" s="41">
        <v>4611.9829541107001</v>
      </c>
      <c r="H67" s="41">
        <v>4611.9829541107001</v>
      </c>
    </row>
    <row r="68" spans="1:8">
      <c r="A68" s="2"/>
      <c r="B68" s="33"/>
      <c r="C68" s="33" t="s">
        <v>86</v>
      </c>
      <c r="D68" s="41">
        <v>0</v>
      </c>
      <c r="E68" s="41">
        <v>0</v>
      </c>
      <c r="F68" s="41">
        <v>0</v>
      </c>
      <c r="G68" s="41">
        <v>4611.9829541107001</v>
      </c>
      <c r="H68" s="41">
        <v>4611.9829541107001</v>
      </c>
    </row>
    <row r="69" spans="1:8">
      <c r="A69" s="2"/>
      <c r="B69" s="33"/>
      <c r="C69" s="33" t="s">
        <v>87</v>
      </c>
      <c r="D69" s="41">
        <v>22490.02808647</v>
      </c>
      <c r="E69" s="41">
        <v>428.67301722938998</v>
      </c>
      <c r="F69" s="41">
        <v>0</v>
      </c>
      <c r="G69" s="41">
        <v>6471.1185218766004</v>
      </c>
      <c r="H69" s="41">
        <v>29389.819625576001</v>
      </c>
    </row>
    <row r="70" spans="1:8">
      <c r="A70" s="2"/>
      <c r="B70" s="33"/>
      <c r="C70" s="33" t="s">
        <v>88</v>
      </c>
      <c r="D70" s="41"/>
      <c r="E70" s="41"/>
      <c r="F70" s="41"/>
      <c r="G70" s="41"/>
      <c r="H70" s="41"/>
    </row>
    <row r="71" spans="1:8" ht="47.25" customHeight="1">
      <c r="A71" s="2">
        <v>16</v>
      </c>
      <c r="B71" s="2" t="s">
        <v>89</v>
      </c>
      <c r="C71" s="48" t="s">
        <v>90</v>
      </c>
      <c r="D71" s="41">
        <f>D69*3%</f>
        <v>674.70084259409998</v>
      </c>
      <c r="E71" s="41">
        <f>E69*3%</f>
        <v>12.860190516881699</v>
      </c>
      <c r="F71" s="41">
        <f>F69*3%</f>
        <v>0</v>
      </c>
      <c r="G71" s="41">
        <f>G69*3%</f>
        <v>194.133555656298</v>
      </c>
      <c r="H71" s="41">
        <f>SUM(D71:G71)</f>
        <v>881.69458876728004</v>
      </c>
    </row>
    <row r="72" spans="1:8">
      <c r="A72" s="2"/>
      <c r="B72" s="33"/>
      <c r="C72" s="33" t="s">
        <v>91</v>
      </c>
      <c r="D72" s="41">
        <f>D71</f>
        <v>674.70084259409998</v>
      </c>
      <c r="E72" s="41">
        <f>E71</f>
        <v>12.860190516881699</v>
      </c>
      <c r="F72" s="41">
        <f>F71</f>
        <v>0</v>
      </c>
      <c r="G72" s="41">
        <f>G71</f>
        <v>194.133555656298</v>
      </c>
      <c r="H72" s="41">
        <f>SUM(D72:G72)</f>
        <v>881.69458876728004</v>
      </c>
    </row>
    <row r="73" spans="1:8">
      <c r="A73" s="2"/>
      <c r="B73" s="33"/>
      <c r="C73" s="33" t="s">
        <v>92</v>
      </c>
      <c r="D73" s="41">
        <f>D72+D69</f>
        <v>23164.728929064098</v>
      </c>
      <c r="E73" s="41">
        <f>E72+E69</f>
        <v>441.53320774627201</v>
      </c>
      <c r="F73" s="41">
        <f>F72+F69</f>
        <v>0</v>
      </c>
      <c r="G73" s="41">
        <f>G72+G69</f>
        <v>6665.2520775329003</v>
      </c>
      <c r="H73" s="41">
        <f>SUM(D73:G73)</f>
        <v>30271.5142143433</v>
      </c>
    </row>
    <row r="74" spans="1:8">
      <c r="A74" s="2"/>
      <c r="B74" s="33"/>
      <c r="C74" s="33" t="s">
        <v>93</v>
      </c>
      <c r="D74" s="41"/>
      <c r="E74" s="41"/>
      <c r="F74" s="41"/>
      <c r="G74" s="41"/>
      <c r="H74" s="41"/>
    </row>
    <row r="75" spans="1:8">
      <c r="A75" s="2">
        <v>17</v>
      </c>
      <c r="B75" s="2" t="s">
        <v>94</v>
      </c>
      <c r="C75" s="48" t="s">
        <v>95</v>
      </c>
      <c r="D75" s="41">
        <f>D73*20%</f>
        <v>4632.9457858128198</v>
      </c>
      <c r="E75" s="41">
        <f>E73*20%</f>
        <v>88.306641549254294</v>
      </c>
      <c r="F75" s="41">
        <f>F73*20%</f>
        <v>0</v>
      </c>
      <c r="G75" s="41">
        <f>G73*20%</f>
        <v>1333.0504155065801</v>
      </c>
      <c r="H75" s="41">
        <f>SUM(D75:G75)</f>
        <v>6054.3028428686503</v>
      </c>
    </row>
    <row r="76" spans="1:8">
      <c r="A76" s="2"/>
      <c r="B76" s="33"/>
      <c r="C76" s="33" t="s">
        <v>96</v>
      </c>
      <c r="D76" s="41">
        <f>D75</f>
        <v>4632.9457858128198</v>
      </c>
      <c r="E76" s="41">
        <f>E75</f>
        <v>88.306641549254294</v>
      </c>
      <c r="F76" s="41">
        <f>F75</f>
        <v>0</v>
      </c>
      <c r="G76" s="41">
        <f>G75</f>
        <v>1333.0504155065801</v>
      </c>
      <c r="H76" s="41">
        <f>SUM(D76:G76)</f>
        <v>6054.3028428686503</v>
      </c>
    </row>
    <row r="77" spans="1:8">
      <c r="A77" s="2"/>
      <c r="B77" s="33"/>
      <c r="C77" s="33" t="s">
        <v>97</v>
      </c>
      <c r="D77" s="41">
        <f>D76+D73</f>
        <v>27797.674714876899</v>
      </c>
      <c r="E77" s="41">
        <f>E76+E73</f>
        <v>529.83984929552605</v>
      </c>
      <c r="F77" s="41">
        <f>F76+F73</f>
        <v>0</v>
      </c>
      <c r="G77" s="41">
        <f>G76+G73</f>
        <v>7998.3024930394804</v>
      </c>
      <c r="H77" s="41">
        <f>SUM(D77:G77)</f>
        <v>36325.817057211898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6" t="s">
        <v>161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102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103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41</v>
      </c>
      <c r="D13" s="32">
        <v>5275.7147518046004</v>
      </c>
      <c r="E13" s="32">
        <v>13.208179175594999</v>
      </c>
      <c r="F13" s="32">
        <v>0</v>
      </c>
      <c r="G13" s="32">
        <v>0</v>
      </c>
      <c r="H13" s="32">
        <v>5288.9229309802004</v>
      </c>
      <c r="J13" s="20"/>
    </row>
    <row r="14" spans="1:14">
      <c r="A14" s="2"/>
      <c r="B14" s="33"/>
      <c r="C14" s="33" t="s">
        <v>105</v>
      </c>
      <c r="D14" s="32">
        <v>5275.7147518046004</v>
      </c>
      <c r="E14" s="32">
        <v>13.208179175594999</v>
      </c>
      <c r="F14" s="32">
        <v>0</v>
      </c>
      <c r="G14" s="32">
        <v>0</v>
      </c>
      <c r="H14" s="32">
        <v>5288.9229309802004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6" t="s">
        <v>162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103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64</v>
      </c>
      <c r="C13" s="3" t="s">
        <v>108</v>
      </c>
      <c r="D13" s="32">
        <v>0</v>
      </c>
      <c r="E13" s="32">
        <v>0</v>
      </c>
      <c r="F13" s="32">
        <v>0</v>
      </c>
      <c r="G13" s="32">
        <v>69.556505758048999</v>
      </c>
      <c r="H13" s="32">
        <v>69.556505758048999</v>
      </c>
      <c r="J13" s="20"/>
    </row>
    <row r="14" spans="1:14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69.556505758048999</v>
      </c>
      <c r="H14" s="32">
        <v>69.556505758048999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6" t="s">
        <v>163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110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103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110</v>
      </c>
      <c r="D13" s="32">
        <v>0</v>
      </c>
      <c r="E13" s="32">
        <v>0</v>
      </c>
      <c r="F13" s="32">
        <v>0</v>
      </c>
      <c r="G13" s="32">
        <v>1129.0430414099999</v>
      </c>
      <c r="H13" s="32">
        <v>1129.0430414099999</v>
      </c>
      <c r="J13" s="20"/>
    </row>
    <row r="14" spans="1:14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1129.0430414099999</v>
      </c>
      <c r="H14" s="32">
        <v>1129.0430414099999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6" t="s">
        <v>164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102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103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41</v>
      </c>
      <c r="D13" s="32">
        <v>16274.842324998001</v>
      </c>
      <c r="E13" s="32">
        <v>40.745385904271998</v>
      </c>
      <c r="F13" s="32">
        <v>0</v>
      </c>
      <c r="G13" s="32">
        <v>0</v>
      </c>
      <c r="H13" s="32">
        <v>16315.587710902</v>
      </c>
      <c r="J13" s="20"/>
    </row>
    <row r="14" spans="1:14">
      <c r="A14" s="2"/>
      <c r="B14" s="33"/>
      <c r="C14" s="33" t="s">
        <v>105</v>
      </c>
      <c r="D14" s="32">
        <v>16274.842324998001</v>
      </c>
      <c r="E14" s="32">
        <v>40.745385904271998</v>
      </c>
      <c r="F14" s="32">
        <v>0</v>
      </c>
      <c r="G14" s="32">
        <v>0</v>
      </c>
      <c r="H14" s="32">
        <v>16315.587710902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6" t="s">
        <v>165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103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64</v>
      </c>
      <c r="C13" s="3" t="s">
        <v>108</v>
      </c>
      <c r="D13" s="32">
        <v>0</v>
      </c>
      <c r="E13" s="32">
        <v>0</v>
      </c>
      <c r="F13" s="32">
        <v>0</v>
      </c>
      <c r="G13" s="32">
        <v>214.57209442623</v>
      </c>
      <c r="H13" s="32">
        <v>214.57209442623</v>
      </c>
      <c r="J13" s="20"/>
    </row>
    <row r="14" spans="1:14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214.57209442623</v>
      </c>
      <c r="H14" s="32">
        <v>214.57209442623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6" t="s">
        <v>166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110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103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110</v>
      </c>
      <c r="D13" s="32">
        <v>0</v>
      </c>
      <c r="E13" s="32">
        <v>0</v>
      </c>
      <c r="F13" s="32">
        <v>0</v>
      </c>
      <c r="G13" s="32">
        <v>3482.9399127007</v>
      </c>
      <c r="H13" s="32">
        <v>3482.9399127007</v>
      </c>
      <c r="J13" s="20"/>
    </row>
    <row r="14" spans="1:14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3482.9399127007</v>
      </c>
      <c r="H14" s="32">
        <v>3482.9399127007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6" t="s">
        <v>167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103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43</v>
      </c>
      <c r="D13" s="32">
        <v>284.71337233590998</v>
      </c>
      <c r="E13" s="32">
        <v>4.3316245352956004</v>
      </c>
      <c r="F13" s="32">
        <v>0</v>
      </c>
      <c r="G13" s="32">
        <v>0</v>
      </c>
      <c r="H13" s="32">
        <v>289.04499687121</v>
      </c>
      <c r="J13" s="20"/>
    </row>
    <row r="14" spans="1:14">
      <c r="A14" s="2"/>
      <c r="B14" s="33"/>
      <c r="C14" s="33" t="s">
        <v>105</v>
      </c>
      <c r="D14" s="32">
        <v>284.71337233590998</v>
      </c>
      <c r="E14" s="32">
        <v>4.3316245352956004</v>
      </c>
      <c r="F14" s="32">
        <v>0</v>
      </c>
      <c r="G14" s="32">
        <v>0</v>
      </c>
      <c r="H14" s="32">
        <v>289.04499687121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1-02-01</vt:lpstr>
      <vt:lpstr>ОСР 1-09-01</vt:lpstr>
      <vt:lpstr>ОСР 1-12-01</vt:lpstr>
      <vt:lpstr>ОСР 1-02-01(1)</vt:lpstr>
      <vt:lpstr>ОСР 1-09-01(1)</vt:lpstr>
      <vt:lpstr>ОСР 1-12-01(1)</vt:lpstr>
      <vt:lpstr>ОСР 107-02-01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2025-11-12T07:23:52Z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497F52AE4652404D8F5D04CBD552B3C0_12</vt:lpwstr>
  </property>
  <property fmtid="{D5CDD505-2E9C-101B-9397-08002B2CF9AE}" pid="3" name="KSOProductBuildVer">
    <vt:lpwstr>1049-12.2.0.20795</vt:lpwstr>
  </property>
</Properties>
</file>